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7315" windowHeight="1260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F19" i="1" l="1"/>
  <c r="F8" i="1" l="1"/>
  <c r="E8" i="1"/>
  <c r="D8" i="1"/>
  <c r="C8" i="1"/>
  <c r="B8" i="1"/>
  <c r="A8" i="1"/>
  <c r="F22" i="1"/>
  <c r="F10" i="1" l="1"/>
  <c r="E10" i="1"/>
  <c r="D10" i="1"/>
  <c r="C10" i="1"/>
  <c r="B10" i="1"/>
  <c r="F16" i="1"/>
  <c r="F25" i="1" l="1"/>
  <c r="F23" i="1"/>
  <c r="F24" i="1" s="1"/>
  <c r="F20" i="1"/>
</calcChain>
</file>

<file path=xl/sharedStrings.xml><?xml version="1.0" encoding="utf-8"?>
<sst xmlns="http://schemas.openxmlformats.org/spreadsheetml/2006/main" count="34" uniqueCount="34">
  <si>
    <t>Fallbeispiel:</t>
  </si>
  <si>
    <t>Die SAVONA AG hat folgende Free Cash Flow Beträge prognostiziert:</t>
  </si>
  <si>
    <t>t1</t>
  </si>
  <si>
    <t>t2</t>
  </si>
  <si>
    <t>t3</t>
  </si>
  <si>
    <t>t4</t>
  </si>
  <si>
    <t>t5</t>
  </si>
  <si>
    <t>Berechnung der Gesamtkapitalverzinsung ig (WACC):</t>
  </si>
  <si>
    <t>Horizontphase</t>
  </si>
  <si>
    <t xml:space="preserve"> </t>
  </si>
  <si>
    <t xml:space="preserve">b) Der Basiszins  ib   liegt bei: </t>
  </si>
  <si>
    <t>d) Der durchschn. Vertragszinssatz if für die Verbindlichkeiten liegt mit</t>
  </si>
  <si>
    <t xml:space="preserve">c) Die Eigenkapitalquote ist : </t>
  </si>
  <si>
    <t>Wie hoch ist der Unternehmenswert der SAVONA AG gemäß der DCF-Methode:</t>
  </si>
  <si>
    <t>FK-Zinsen:</t>
  </si>
  <si>
    <t>Wie hoch ist der Marktwert des Fremdkapitals der SAVONA AG:</t>
  </si>
  <si>
    <t>Wie hoch ist der Marktwert des Eigenkapitals der SAVONA AG (Bruttomethode):</t>
  </si>
  <si>
    <t>Wie hoch ist der Marktwert des Eigenkapitals der SAVONA AG (Nettomethode):</t>
  </si>
  <si>
    <t>------------------------</t>
  </si>
  <si>
    <t>Planungsphase ------</t>
  </si>
  <si>
    <t>---------------</t>
  </si>
  <si>
    <t xml:space="preserve"> ------------------&lt;</t>
  </si>
  <si>
    <t xml:space="preserve">  FK-Zinssatz if :</t>
  </si>
  <si>
    <t xml:space="preserve"> ------------------</t>
  </si>
  <si>
    <t>Fragen:</t>
  </si>
  <si>
    <t>a) Der Wirtschaftsektor der AG ist sehr konjunktursensibel:                  Beta-Faktor:</t>
  </si>
  <si>
    <t xml:space="preserve">     folgender Marge über dem Basiszinssatz: </t>
  </si>
  <si>
    <t>Barwert:</t>
  </si>
  <si>
    <r>
      <t xml:space="preserve">t6 - </t>
    </r>
    <r>
      <rPr>
        <b/>
        <sz val="14"/>
        <color theme="1"/>
        <rFont val="Calibri"/>
        <family val="2"/>
      </rPr>
      <t xml:space="preserve">∞ </t>
    </r>
    <r>
      <rPr>
        <b/>
        <sz val="8"/>
        <color theme="1"/>
        <rFont val="Calibri"/>
        <family val="2"/>
      </rPr>
      <t>pro Periode</t>
    </r>
  </si>
  <si>
    <t>Berechnung der Eigenkapitalverzinsung (CAPM) ie :</t>
  </si>
  <si>
    <t>UW br-FKZinsen</t>
  </si>
  <si>
    <t>BarW:(FCF-FKZi) t1-tn</t>
  </si>
  <si>
    <t xml:space="preserve">c) Die Rendite d. alternativen vergleichbaren Wertpapieranlage w/ Diskontsatz : </t>
  </si>
  <si>
    <r>
      <t xml:space="preserve">     </t>
    </r>
    <r>
      <rPr>
        <b/>
        <sz val="12"/>
        <color theme="0"/>
        <rFont val="Calibri"/>
        <family val="2"/>
        <scheme val="minor"/>
      </rPr>
      <t>Ewige Rente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</si>
</sst>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9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1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10" fontId="1" fillId="0" borderId="0" xfId="0" applyNumberFormat="1" applyFont="1"/>
    <xf numFmtId="10" fontId="4" fillId="0" borderId="1" xfId="0" applyNumberFormat="1" applyFont="1" applyBorder="1"/>
    <xf numFmtId="0" fontId="5" fillId="0" borderId="0" xfId="0" applyFont="1"/>
    <xf numFmtId="4" fontId="1" fillId="0" borderId="3" xfId="0" applyNumberFormat="1" applyFont="1" applyBorder="1"/>
    <xf numFmtId="0" fontId="6" fillId="0" borderId="3" xfId="0" applyFont="1" applyBorder="1"/>
    <xf numFmtId="4" fontId="5" fillId="0" borderId="0" xfId="0" applyNumberFormat="1" applyFont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/>
    <xf numFmtId="0" fontId="1" fillId="2" borderId="3" xfId="0" applyFont="1" applyFill="1" applyBorder="1"/>
    <xf numFmtId="4" fontId="1" fillId="3" borderId="2" xfId="0" applyNumberFormat="1" applyFont="1" applyFill="1" applyBorder="1"/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/>
    <xf numFmtId="0" fontId="2" fillId="0" borderId="0" xfId="0" applyFont="1" applyFill="1"/>
    <xf numFmtId="10" fontId="1" fillId="0" borderId="6" xfId="0" applyNumberFormat="1" applyFont="1" applyBorder="1"/>
    <xf numFmtId="4" fontId="1" fillId="0" borderId="6" xfId="0" applyNumberFormat="1" applyFont="1" applyBorder="1"/>
    <xf numFmtId="0" fontId="10" fillId="0" borderId="0" xfId="0" applyFont="1"/>
    <xf numFmtId="0" fontId="0" fillId="0" borderId="0" xfId="0" applyFont="1"/>
    <xf numFmtId="4" fontId="7" fillId="4" borderId="3" xfId="0" applyNumberFormat="1" applyFont="1" applyFill="1" applyBorder="1"/>
    <xf numFmtId="4" fontId="11" fillId="4" borderId="4" xfId="0" applyNumberFormat="1" applyFont="1" applyFill="1" applyBorder="1"/>
    <xf numFmtId="4" fontId="11" fillId="0" borderId="4" xfId="0" applyNumberFormat="1" applyFont="1" applyBorder="1"/>
    <xf numFmtId="4" fontId="12" fillId="0" borderId="5" xfId="0" applyNumberFormat="1" applyFont="1" applyBorder="1"/>
    <xf numFmtId="10" fontId="9" fillId="0" borderId="8" xfId="0" applyNumberFormat="1" applyFont="1" applyBorder="1"/>
    <xf numFmtId="10" fontId="4" fillId="5" borderId="6" xfId="0" applyNumberFormat="1" applyFont="1" applyFill="1" applyBorder="1"/>
    <xf numFmtId="10" fontId="4" fillId="5" borderId="4" xfId="0" applyNumberFormat="1" applyFont="1" applyFill="1" applyBorder="1"/>
    <xf numFmtId="0" fontId="5" fillId="5" borderId="0" xfId="0" applyFont="1" applyFill="1"/>
    <xf numFmtId="4" fontId="4" fillId="5" borderId="1" xfId="0" applyNumberFormat="1" applyFont="1" applyFill="1" applyBorder="1"/>
    <xf numFmtId="4" fontId="4" fillId="5" borderId="5" xfId="0" applyNumberFormat="1" applyFont="1" applyFill="1" applyBorder="1"/>
    <xf numFmtId="4" fontId="4" fillId="5" borderId="7" xfId="0" applyNumberFormat="1" applyFont="1" applyFill="1" applyBorder="1"/>
    <xf numFmtId="4" fontId="4" fillId="5" borderId="4" xfId="0" applyNumberFormat="1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13" sqref="J13"/>
    </sheetView>
  </sheetViews>
  <sheetFormatPr baseColWidth="10" defaultRowHeight="18.75" x14ac:dyDescent="0.3"/>
  <cols>
    <col min="1" max="1" width="22.5703125" style="2" customWidth="1"/>
    <col min="2" max="2" width="21.140625" style="2" customWidth="1"/>
    <col min="3" max="3" width="13.42578125" style="2" customWidth="1"/>
    <col min="4" max="4" width="18.85546875" style="2" customWidth="1"/>
    <col min="5" max="5" width="16.7109375" style="2" customWidth="1"/>
    <col min="6" max="6" width="17.7109375" style="2" customWidth="1"/>
    <col min="7" max="7" width="17" style="2" customWidth="1"/>
    <col min="8" max="16384" width="11.42578125" style="2"/>
  </cols>
  <sheetData>
    <row r="1" spans="1:10" x14ac:dyDescent="0.3">
      <c r="A1" s="1" t="s">
        <v>0</v>
      </c>
    </row>
    <row r="3" spans="1:10" x14ac:dyDescent="0.3">
      <c r="A3" s="1" t="s">
        <v>1</v>
      </c>
      <c r="B3" s="1"/>
      <c r="C3" s="1"/>
      <c r="D3" s="1"/>
    </row>
    <row r="4" spans="1:10" x14ac:dyDescent="0.3">
      <c r="A4" s="14" t="s">
        <v>19</v>
      </c>
      <c r="B4" s="14" t="s">
        <v>18</v>
      </c>
      <c r="C4" s="14" t="s">
        <v>20</v>
      </c>
      <c r="D4" s="14" t="s">
        <v>23</v>
      </c>
      <c r="E4" s="14" t="s">
        <v>21</v>
      </c>
      <c r="F4" s="15" t="s">
        <v>8</v>
      </c>
    </row>
    <row r="5" spans="1:10" x14ac:dyDescent="0.3">
      <c r="A5" s="12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6" t="s">
        <v>28</v>
      </c>
    </row>
    <row r="6" spans="1:10" x14ac:dyDescent="0.3">
      <c r="A6" s="13">
        <v>2000</v>
      </c>
      <c r="B6" s="13">
        <v>3500</v>
      </c>
      <c r="C6" s="13">
        <v>5000</v>
      </c>
      <c r="D6" s="13">
        <v>5000</v>
      </c>
      <c r="E6" s="13">
        <v>3000</v>
      </c>
      <c r="F6" s="17">
        <v>3000</v>
      </c>
    </row>
    <row r="7" spans="1:10" x14ac:dyDescent="0.3">
      <c r="A7" s="23" t="s">
        <v>27</v>
      </c>
      <c r="B7" s="23"/>
      <c r="C7" s="23"/>
      <c r="D7" s="23"/>
      <c r="E7" s="23"/>
      <c r="F7" s="26" t="s">
        <v>33</v>
      </c>
    </row>
    <row r="8" spans="1:10" x14ac:dyDescent="0.3">
      <c r="A8" s="24">
        <f>(A6)/(1+F14)</f>
        <v>1851.8518518518517</v>
      </c>
      <c r="B8" s="24">
        <f>(B6)/(1+$F$14)^2</f>
        <v>3000.685871056241</v>
      </c>
      <c r="C8" s="24">
        <f>(C6)/(1+$F$14)^3</f>
        <v>3969.1612051008478</v>
      </c>
      <c r="D8" s="24">
        <f>(D6)/(1+$F$14)^4</f>
        <v>3675.1492639822663</v>
      </c>
      <c r="E8" s="24">
        <f>(E6)/(1+$F$14)^5</f>
        <v>2041.7495911012591</v>
      </c>
      <c r="F8" s="25">
        <f>F6/F14/(1+F14)^5</f>
        <v>25521.869888765737</v>
      </c>
    </row>
    <row r="9" spans="1:10" x14ac:dyDescent="0.3">
      <c r="A9" s="9" t="s">
        <v>14</v>
      </c>
      <c r="B9" s="4"/>
      <c r="C9" s="4"/>
      <c r="D9" s="4"/>
      <c r="E9" s="4"/>
      <c r="J9" s="18"/>
    </row>
    <row r="10" spans="1:10" x14ac:dyDescent="0.3">
      <c r="A10" s="3">
        <v>300</v>
      </c>
      <c r="B10" s="3">
        <f>$A$10</f>
        <v>300</v>
      </c>
      <c r="C10" s="3">
        <f t="shared" ref="C10:F10" si="0">$A$10</f>
        <v>300</v>
      </c>
      <c r="D10" s="3">
        <f t="shared" si="0"/>
        <v>300</v>
      </c>
      <c r="E10" s="3">
        <f t="shared" si="0"/>
        <v>300</v>
      </c>
      <c r="F10" s="3">
        <f t="shared" si="0"/>
        <v>300</v>
      </c>
    </row>
    <row r="11" spans="1:10" ht="19.5" thickBot="1" x14ac:dyDescent="0.35">
      <c r="B11" s="4"/>
      <c r="C11" s="4"/>
      <c r="D11" s="4"/>
      <c r="E11" s="4"/>
      <c r="F11" s="4"/>
    </row>
    <row r="12" spans="1:10" ht="20.25" thickTop="1" thickBot="1" x14ac:dyDescent="0.35">
      <c r="A12" s="9" t="s">
        <v>25</v>
      </c>
      <c r="B12" s="5"/>
      <c r="C12" s="5"/>
      <c r="D12" s="5"/>
      <c r="E12" s="5"/>
      <c r="F12" s="20">
        <v>1.5</v>
      </c>
    </row>
    <row r="13" spans="1:10" ht="20.25" thickTop="1" thickBot="1" x14ac:dyDescent="0.35">
      <c r="A13" s="9" t="s">
        <v>10</v>
      </c>
      <c r="B13" s="5"/>
      <c r="C13" s="19">
        <v>0.01</v>
      </c>
      <c r="D13" s="27"/>
      <c r="E13" s="5"/>
    </row>
    <row r="14" spans="1:10" ht="20.25" thickTop="1" thickBot="1" x14ac:dyDescent="0.35">
      <c r="A14" s="9" t="s">
        <v>32</v>
      </c>
      <c r="B14" s="5"/>
      <c r="C14" s="5"/>
      <c r="D14" s="5"/>
      <c r="F14" s="19">
        <v>0.08</v>
      </c>
    </row>
    <row r="15" spans="1:10" ht="20.25" thickTop="1" thickBot="1" x14ac:dyDescent="0.35">
      <c r="A15" s="9" t="s">
        <v>11</v>
      </c>
      <c r="B15" s="5"/>
      <c r="C15" s="5"/>
      <c r="D15" s="5"/>
      <c r="E15" s="5"/>
      <c r="F15" s="6"/>
    </row>
    <row r="16" spans="1:10" ht="20.25" thickTop="1" thickBot="1" x14ac:dyDescent="0.35">
      <c r="A16" s="9" t="s">
        <v>26</v>
      </c>
      <c r="B16" s="5"/>
      <c r="C16" s="5"/>
      <c r="D16" s="19">
        <v>0.02</v>
      </c>
      <c r="E16" s="4" t="s">
        <v>22</v>
      </c>
      <c r="F16" s="7">
        <f>C13+D16</f>
        <v>0.03</v>
      </c>
    </row>
    <row r="17" spans="1:8" ht="20.25" thickTop="1" thickBot="1" x14ac:dyDescent="0.35">
      <c r="A17" s="9" t="s">
        <v>12</v>
      </c>
      <c r="B17" s="5"/>
      <c r="C17" s="19">
        <v>0.5</v>
      </c>
      <c r="D17" s="5"/>
      <c r="E17" s="11"/>
    </row>
    <row r="18" spans="1:8" ht="20.25" thickTop="1" thickBot="1" x14ac:dyDescent="0.35">
      <c r="A18" s="10" t="s">
        <v>24</v>
      </c>
      <c r="E18" s="8"/>
    </row>
    <row r="19" spans="1:8" ht="20.25" thickTop="1" thickBot="1" x14ac:dyDescent="0.35">
      <c r="A19" s="9" t="s">
        <v>29</v>
      </c>
      <c r="F19" s="28">
        <f>C13+F12*(F14-C13)</f>
        <v>0.115</v>
      </c>
    </row>
    <row r="20" spans="1:8" ht="19.5" thickTop="1" x14ac:dyDescent="0.3">
      <c r="A20" s="9" t="s">
        <v>7</v>
      </c>
      <c r="F20" s="29">
        <f>C17*F19+(1-C17)*F16</f>
        <v>7.2500000000000009E-2</v>
      </c>
    </row>
    <row r="21" spans="1:8" x14ac:dyDescent="0.3">
      <c r="F21" s="30"/>
    </row>
    <row r="22" spans="1:8" x14ac:dyDescent="0.3">
      <c r="A22" s="9" t="s">
        <v>13</v>
      </c>
      <c r="F22" s="31">
        <f>A6/(1+F14)+B6/(1+F14)^2+C6/(1+F14)^3+D6/(1+F14)^4+E6/(1+F14)^5+(F6/F14)/(1+F14)^5</f>
        <v>40060.467671858205</v>
      </c>
    </row>
    <row r="23" spans="1:8" ht="19.5" thickBot="1" x14ac:dyDescent="0.35">
      <c r="A23" s="9" t="s">
        <v>15</v>
      </c>
      <c r="F23" s="32">
        <f>F10/F16</f>
        <v>10000</v>
      </c>
    </row>
    <row r="24" spans="1:8" ht="19.5" thickBot="1" x14ac:dyDescent="0.35">
      <c r="A24" s="9" t="s">
        <v>16</v>
      </c>
      <c r="F24" s="33">
        <f>F22-F23</f>
        <v>30060.467671858205</v>
      </c>
      <c r="G24" s="22" t="s">
        <v>30</v>
      </c>
    </row>
    <row r="25" spans="1:8" x14ac:dyDescent="0.3">
      <c r="A25" s="9" t="s">
        <v>17</v>
      </c>
      <c r="F25" s="34">
        <f>(A6-A10)/(1+F19)+(B6-B10)/(1+F19)^2+(C6-C10)/(1+F19)^3+(D6-D10)/(1+F19)^4+(E6-E10)/(1+F19)^5+(F6-F10)/F19/(1+F19)^5</f>
        <v>25720.366064903621</v>
      </c>
      <c r="G25" s="21" t="s">
        <v>31</v>
      </c>
    </row>
    <row r="28" spans="1:8" x14ac:dyDescent="0.3">
      <c r="H28" s="2" t="s">
        <v>9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wkolb</dc:creator>
  <cp:lastModifiedBy>wkolb</cp:lastModifiedBy>
  <cp:lastPrinted>2019-05-16T09:04:20Z</cp:lastPrinted>
  <dcterms:created xsi:type="dcterms:W3CDTF">2019-05-14T14:53:06Z</dcterms:created>
  <dcterms:modified xsi:type="dcterms:W3CDTF">2019-05-17T07:25:11Z</dcterms:modified>
</cp:coreProperties>
</file>